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collinsworth\Downloads\"/>
    </mc:Choice>
  </mc:AlternateContent>
  <xr:revisionPtr revIDLastSave="0" documentId="8_{BF7B4F99-FF52-4EFD-B4C0-E500A3CDB485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l="1"/>
  <c r="E29" i="1"/>
  <c r="E131" i="1"/>
  <c r="E37" i="1"/>
  <c r="E139" i="1"/>
  <c r="E189" i="1"/>
  <c r="E215" i="1"/>
  <c r="E117" i="1"/>
  <c r="E161" i="1"/>
  <c r="E178" i="1"/>
  <c r="I194" i="1"/>
  <c r="H194" i="1"/>
  <c r="G194" i="1"/>
  <c r="I172" i="1"/>
  <c r="H172" i="1"/>
  <c r="G172" i="1"/>
  <c r="E194" i="1" l="1"/>
  <c r="E172" i="1"/>
  <c r="G45" i="1"/>
  <c r="H45" i="1"/>
  <c r="H216" i="1" s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E87" i="1" l="1"/>
  <c r="E45" i="1"/>
  <c r="G216" i="1"/>
  <c r="E102" i="1"/>
  <c r="E150" i="1"/>
  <c r="I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<sst xmlns="http://schemas.openxmlformats.org/spreadsheetml/2006/main" count="410" uniqueCount="398">
  <si>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</si>
  <si>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</si>
  <si>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</si>
  <si>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</si>
  <si>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</si>
  <si>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</si>
  <si>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</si>
  <si>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</si>
  <si>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</si>
  <si>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</si>
  <si>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</si>
  <si>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</si>
  <si>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</si>
  <si>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</si>
  <si>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</si>
  <si>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</si>
  <si>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</si>
  <si>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</si>
  <si>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</si>
  <si>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</si>
  <si>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</si>
  <si>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</si>
  <si>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</si>
  <si>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</si>
  <si>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</si>
  <si>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</si>
  <si>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</si>
  <si>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</si>
  <si>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</si>
  <si>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</si>
  <si>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</si>
  <si>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</si>
  <si>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</si>
  <si>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</si>
  <si>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</si>
  <si>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</si>
  <si>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</si>
  <si>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</si>
  <si>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</si>
  <si>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</si>
  <si>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</si>
  <si>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</si>
  <si>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</si>
  <si>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</si>
  <si>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</si>
  <si>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</si>
  <si>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</si>
  <si>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</si>
  <si>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</si>
  <si>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</si>
  <si>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</si>
  <si>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</si>
  <si>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</si>
  <si>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</si>
  <si>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</si>
  <si>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</si>
  <si>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</si>
  <si>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</si>
  <si>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</si>
  <si>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</si>
  <si>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</si>
  <si>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</si>
  <si>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</si>
  <si>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</si>
  <si>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</si>
  <si>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</si>
  <si>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</si>
  <si>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</si>
  <si>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</si>
  <si>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</si>
  <si>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</si>
  <si>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</si>
  <si>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</si>
  <si>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</si>
  <si>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</si>
  <si>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</si>
  <si>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</si>
  <si>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</si>
  <si>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</si>
  <si>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</si>
  <si>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</si>
  <si>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</si>
  <si>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</si>
  <si>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</si>
  <si>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</si>
  <si>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</si>
  <si>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</si>
  <si>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</si>
  <si>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</si>
  <si>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</si>
  <si>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</si>
  <si>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</si>
  <si>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</si>
  <si>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</si>
  <si>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</si>
  <si>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</si>
  <si>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</si>
  <si>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</si>
  <si>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</si>
  <si>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</si>
  <si>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</si>
  <si>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</si>
  <si>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</si>
  <si>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</si>
  <si>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</si>
  <si>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</si>
  <si>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</si>
  <si>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</si>
  <si>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</si>
  <si>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</si>
  <si>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</si>
  <si>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</si>
  <si>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</si>
  <si>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</si>
  <si>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</si>
  <si>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</si>
  <si>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</si>
  <si>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</si>
  <si>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</si>
  <si>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</si>
  <si>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</si>
  <si>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</si>
  <si>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</si>
  <si>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</si>
  <si>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</si>
  <si>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</si>
  <si>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</si>
  <si>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</si>
  <si>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</si>
  <si>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</si>
  <si>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</si>
  <si>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</si>
  <si>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</si>
  <si>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</si>
  <si>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</si>
  <si>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</si>
  <si>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</si>
  <si>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</si>
  <si>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</si>
  <si>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</si>
  <si>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</si>
  <si>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</si>
  <si>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</si>
  <si>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</si>
  <si>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</si>
  <si>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</si>
  <si>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</si>
  <si>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</si>
  <si>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</si>
  <si>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</si>
  <si>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</si>
  <si>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</si>
  <si>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</si>
  <si>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</si>
  <si>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</si>
  <si>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</si>
  <si>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</si>
  <si>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</si>
  <si>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</si>
  <si>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</si>
  <si>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</si>
  <si>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</si>
  <si>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</si>
  <si>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</si>
  <si>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</si>
  <si>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</si>
  <si>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</si>
  <si>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</si>
  <si>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</si>
  <si>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</si>
  <si>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</si>
  <si>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</si>
  <si>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</si>
  <si>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</si>
  <si>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</si>
  <si>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</si>
  <si>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</si>
  <si>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</si>
  <si>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</si>
  <si>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</si>
  <si>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</si>
  <si>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</si>
  <si>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</si>
  <si>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</si>
  <si>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</si>
  <si>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</si>
  <si>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</si>
  <si>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</si>
  <si>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</si>
  <si>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</si>
  <si>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</si>
  <si>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</si>
  <si>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</si>
  <si>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</si>
  <si>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</si>
  <si>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</si>
  <si>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</si>
  <si>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</si>
  <si>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</si>
  <si>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</si>
  <si>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</si>
  <si>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</si>
  <si>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</si>
  <si>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</si>
  <si>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</si>
  <si>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</si>
  <si>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</si>
  <si>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</si>
  <si>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</si>
  <si>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</si>
  <si>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</si>
  <si>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</si>
  <si>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</si>
  <si>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</si>
  <si>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</si>
  <si>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</si>
  <si>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</si>
  <si>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</si>
  <si>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</si>
  <si>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</si>
  <si>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</si>
  <si>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</si>
  <si>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</si>
  <si>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</si>
  <si>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</si>
  <si>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</si>
  <si>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</si>
  <si>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</si>
  <si>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</si>
  <si>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</si>
  <si>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</si>
  <si>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</si>
  <si>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</si>
  <si>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</si>
  <si>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</si>
  <si>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</si>
  <si>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</si>
  <si>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</si>
  <si>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</si>
  <si>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</si>
  <si>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</si>
  <si>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</si>
  <si>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</si>
  <si>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</si>
  <si>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</si>
  <si>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</si>
  <si>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</si>
  <si>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</si>
  <si>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</si>
  <si>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</si>
  <si>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</si>
  <si>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</si>
  <si>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</si>
  <si>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</si>
  <si>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</si>
  <si>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</si>
  <si>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</si>
  <si>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</si>
  <si>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</si>
  <si>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</si>
  <si>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</si>
  <si>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</si>
  <si>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</si>
  <si>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</si>
  <si>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</si>
  <si>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</si>
  <si>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</si>
  <si>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</si>
  <si>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</si>
  <si>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</si>
  <si>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</si>
  <si>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</si>
  <si>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</si>
  <si>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</si>
  <si>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</si>
  <si>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</si>
  <si>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</si>
  <si>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</si>
  <si>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</si>
  <si>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</si>
  <si>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</si>
  <si>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</si>
  <si>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</si>
  <si>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</si>
  <si>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</si>
  <si>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</si>
  <si>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</si>
  <si>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</si>
  <si>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</si>
  <si>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</si>
  <si>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</si>
  <si>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</si>
  <si>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</si>
  <si>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</si>
  <si>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</si>
  <si>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</si>
  <si>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</si>
  <si>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</si>
  <si>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</si>
  <si>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</si>
  <si>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</si>
  <si>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</si>
  <si>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</si>
  <si>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</si>
  <si>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</si>
  <si>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</si>
  <si>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</si>
  <si>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</si>
  <si>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</si>
  <si>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</si>
  <si>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</si>
  <si>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</si>
  <si>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</si>
  <si>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</si>
  <si>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</si>
  <si>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</si>
  <si>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</si>
  <si>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</si>
  <si>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</si>
  <si>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</si>
  <si>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</si>
  <si>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</si>
  <si>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</si>
  <si>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</si>
  <si>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</si>
  <si>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</si>
  <si>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</si>
  <si>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</si>
  <si>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</si>
  <si>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</si>
  <si>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</si>
  <si>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</si>
  <si>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</si>
  <si>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</si>
  <si>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</si>
  <si>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</si>
  <si>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</si>
  <si>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</si>
  <si>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</si>
  <si>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</si>
  <si>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</si>
  <si>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</si>
  <si>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</si>
  <si>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</si>
  <si>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</si>
  <si>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</si>
  <si>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</si>
  <si>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</si>
  <si>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</si>
  <si>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</si>
  <si>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</si>
  <si>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</si>
  <si>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</si>
  <si>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</si>
  <si>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</si>
  <si>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</si>
  <si>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</si>
  <si>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</si>
  <si>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</si>
  <si>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</si>
  <si>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</si>
  <si>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</si>
  <si>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</si>
  <si>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</si>
  <si>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</si>
  <si>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</si>
  <si>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</si>
  <si>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</si>
  <si>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</si>
  <si>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</si>
  <si>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</si>
  <si>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</si>
  <si>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</si>
  <si>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</si>
  <si>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</si>
  <si>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</si>
  <si>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</si>
  <si>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</si>
  <si>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</si>
  <si>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</si>
  <si>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</si>
  <si>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</si>
  <si>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</si>
  <si>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</si>
  <si>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</si>
  <si>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</si>
  <si>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</si>
  <si>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</si>
  <si>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</si>
  <si>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</si>
  <si>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</si>
  <si>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</si>
  <si>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</si>
  <si>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Scottsdale Unified School District</t>
  </si>
  <si>
    <t>SPS+ Architects</t>
  </si>
  <si>
    <t>Chasse Building Team</t>
  </si>
  <si>
    <t>Maricopa</t>
  </si>
  <si>
    <t>Maricopa County, Scottsdale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</si>
</sst>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zoomScale="80" zoomScaleNormal="100" zoomScaleSheetLayoutView="100" zoomScalePageLayoutView="80" workbookViewId="0">
      <selection activeCell="K5" sqref="K5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59" t="s">
        <v>393</v>
      </c>
      <c r="F5" s="360"/>
      <c r="G5" s="35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3"/>
      <c r="F6" s="362"/>
      <c r="G6" s="35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1" t="s">
        <v>394</v>
      </c>
      <c r="F7" s="36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1" t="s">
        <v>395</v>
      </c>
      <c r="F8" s="36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1" t="s">
        <v>396</v>
      </c>
      <c r="F9" s="36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3"/>
      <c r="F10" s="36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7"/>
      <c r="F11" s="338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39" t="s">
        <v>397</v>
      </c>
      <c r="F12" s="340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3199222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>
        <v>1</v>
      </c>
      <c r="F20" s="319"/>
      <c r="G20" s="246">
        <v>30500</v>
      </c>
      <c r="H20" s="246">
        <v>3750</v>
      </c>
      <c r="I20" s="247">
        <v>750</v>
      </c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>
        <v>1</v>
      </c>
      <c r="F21" s="319" t="str">
        <f>IFERROR((#REF!+G21/#REF!),"")</f>
        <v/>
      </c>
      <c r="G21" s="246">
        <v>206339</v>
      </c>
      <c r="H21" s="246">
        <v>5450</v>
      </c>
      <c r="I21" s="247">
        <v>4474</v>
      </c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251263</v>
      </c>
      <c r="F24" s="179" t="str">
        <f>IFERROR((#REF!/#REF!),"")</f>
        <v/>
      </c>
      <c r="G24" s="180">
        <f>SUM(G20:G23)</f>
        <v>236839</v>
      </c>
      <c r="H24" s="180">
        <f t="shared" ref="H24:I24" si="0">SUM(H20:H23)</f>
        <v>9200</v>
      </c>
      <c r="I24" s="180">
        <f t="shared" si="0"/>
        <v>5224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>
        <v>1</v>
      </c>
      <c r="F74" s="325" t="str">
        <f>IFERROR((#REF!+G74/#REF!),"")</f>
        <v/>
      </c>
      <c r="G74" s="261">
        <v>95295</v>
      </c>
      <c r="H74" s="261"/>
      <c r="I74" s="262">
        <v>1712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97007</v>
      </c>
      <c r="F75" s="179" t="str">
        <f>IFERROR((#REF!/#REF!),"")</f>
        <v/>
      </c>
      <c r="G75" s="152">
        <f>SUM(G61:G74)</f>
        <v>95295</v>
      </c>
      <c r="H75" s="152">
        <f>SUM(H61:H74)</f>
        <v>0</v>
      </c>
      <c r="I75" s="152">
        <f>SUM(I61:I74)</f>
        <v>1712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>
        <v>1</v>
      </c>
      <c r="F191" s="147" t="str">
        <f>IFERROR((#REF!+G191/#REF!),"")</f>
        <v/>
      </c>
      <c r="G191" s="251">
        <v>102000</v>
      </c>
      <c r="H191" s="251">
        <v>139450</v>
      </c>
      <c r="I191" s="267">
        <v>10000</v>
      </c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251450</v>
      </c>
      <c r="F194" s="148" t="str">
        <f>IFERROR((#REF!/#REF!),"")</f>
        <v/>
      </c>
      <c r="G194" s="180">
        <f>SUM(G191:G193)</f>
        <v>102000</v>
      </c>
      <c r="H194" s="180">
        <f>SUM(H191:H193)</f>
        <v>139450</v>
      </c>
      <c r="I194" s="203">
        <f>SUM(I191:I193)</f>
        <v>10000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>
        <v>1</v>
      </c>
      <c r="F198" s="323" t="str">
        <f>IFERROR((#REF!+G198/#REF!),"")</f>
        <v/>
      </c>
      <c r="G198" s="251">
        <v>143085</v>
      </c>
      <c r="H198" s="251">
        <v>390708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>
        <v>1</v>
      </c>
      <c r="F199" s="323" t="str">
        <f>IFERROR((#REF!+G199/#REF!),"")</f>
        <v/>
      </c>
      <c r="G199" s="251">
        <v>649368</v>
      </c>
      <c r="H199" s="251">
        <v>172000</v>
      </c>
      <c r="I199" s="252">
        <v>40488</v>
      </c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1395649</v>
      </c>
      <c r="F207" s="148" t="str">
        <f>IFERROR((#REF!/#REF!),"")</f>
        <v/>
      </c>
      <c r="G207" s="180">
        <f>SUM(G196:G206)</f>
        <v>792453</v>
      </c>
      <c r="H207" s="180">
        <f>SUM(H196:H206)</f>
        <v>562708</v>
      </c>
      <c r="I207" s="206">
        <f>SUM(I196:I206)</f>
        <v>40488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>
        <v>1</v>
      </c>
      <c r="F209" s="323" t="str">
        <f>IFERROR((#REF!+G209/#REF!),"")</f>
        <v/>
      </c>
      <c r="G209" s="251">
        <v>963675</v>
      </c>
      <c r="H209" s="251"/>
      <c r="I209" s="252">
        <v>47769</v>
      </c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1011444</v>
      </c>
      <c r="F215" s="148" t="str">
        <f>IFERROR((#REF!/#REF!),"")</f>
        <v/>
      </c>
      <c r="G215" s="180">
        <f>SUM(G209:G214)</f>
        <v>963675</v>
      </c>
      <c r="H215" s="180">
        <f>SUM(H209:H214)</f>
        <v>0</v>
      </c>
      <c r="I215" s="206">
        <f>SUM(I209:I214)</f>
        <v>47769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3006813</v>
      </c>
      <c r="F216" s="170"/>
      <c r="G216" s="72">
        <f>SUM(G24,G29,G37,G45,G52,G59,G75,G87,G102,G117,G131,G139,G145,G150,G153,G161,G169,G172,G178,G184,G189,G194,G207,G215)</f>
        <v>2190262</v>
      </c>
      <c r="H216" s="72">
        <f>SUM(H24,H29,H37,H45,H52,H59,H75,H87,H102,H117,H131,H139,H145,H150,H153,H161,H169,H172,H178,H184,H189,H194,H207,H215)</f>
        <v>711358</v>
      </c>
      <c r="I216" s="72">
        <f>SUM(I24,I29,I37,I45,I52,I59,I75,I87,I102,I117,I131,I139,I145,I150,I153,I161,I169,I172,I178,I184,I189,I194,I207,I215)</f>
        <v>105193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1.4340048924394744E-2</v>
      </c>
      <c r="C218" s="35" t="s">
        <v>172</v>
      </c>
      <c r="D218" s="14"/>
      <c r="E218" s="77"/>
      <c r="F218" s="331">
        <f t="shared" si="2"/>
        <v>45877</v>
      </c>
      <c r="G218" s="302"/>
      <c r="H218" s="303"/>
      <c r="I218" s="303">
        <v>45877</v>
      </c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46313</v>
      </c>
      <c r="G220" s="302"/>
      <c r="H220" s="303"/>
      <c r="I220" s="303">
        <v>46313</v>
      </c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5.5188417684049439E-3</v>
      </c>
      <c r="C221" s="36" t="s">
        <v>173</v>
      </c>
      <c r="D221" s="37"/>
      <c r="E221" s="78"/>
      <c r="F221" s="323">
        <f t="shared" si="2"/>
        <v>17656</v>
      </c>
      <c r="G221" s="302"/>
      <c r="H221" s="303"/>
      <c r="I221" s="303">
        <v>17656</v>
      </c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6.149620126393229E-3</v>
      </c>
      <c r="C222" s="38" t="s">
        <v>174</v>
      </c>
      <c r="D222" s="37"/>
      <c r="E222" s="79"/>
      <c r="F222" s="323">
        <f t="shared" si="2"/>
        <v>19674</v>
      </c>
      <c r="G222" s="304"/>
      <c r="H222" s="305"/>
      <c r="I222" s="305">
        <v>19674</v>
      </c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3.1538917899414294E-3</v>
      </c>
      <c r="C223" s="40" t="s">
        <v>175</v>
      </c>
      <c r="D223" s="37"/>
      <c r="E223" s="79"/>
      <c r="F223" s="323">
        <f t="shared" si="2"/>
        <v>10090</v>
      </c>
      <c r="G223" s="304"/>
      <c r="H223" s="305"/>
      <c r="I223" s="305">
        <v>10090</v>
      </c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1.6503699962053274E-2</v>
      </c>
      <c r="C224" s="41" t="s">
        <v>176</v>
      </c>
      <c r="D224" s="37"/>
      <c r="E224" s="80"/>
      <c r="F224" s="325">
        <f t="shared" si="2"/>
        <v>52799</v>
      </c>
      <c r="G224" s="306"/>
      <c r="H224" s="307"/>
      <c r="I224" s="307">
        <v>52799</v>
      </c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192409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192409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5">
        <f>E216+E225</f>
        <v>3199222</v>
      </c>
      <c r="F226" s="336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10:F10"/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Values&amp;R12/4/2020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951BF6C42BC846B7FA29D5E15C361B" ma:contentTypeVersion="9" ma:contentTypeDescription="Create a new document." ma:contentTypeScope="" ma:versionID="35f18033103fc00fe4ab96c3aa191d74">
  <xsd:schema xmlns:xsd="http://www.w3.org/2001/XMLSchema" xmlns:xs="http://www.w3.org/2001/XMLSchema" xmlns:p="http://schemas.microsoft.com/office/2006/metadata/properties" xmlns:ns2="89dc4ef6-26f7-4204-8a56-979215bd4774" targetNamespace="http://schemas.microsoft.com/office/2006/metadata/properties" ma:root="true" ma:fieldsID="aef31f635626ef4cc7a61e3ca06d9edf" ns2:_="">
    <xsd:import namespace="89dc4ef6-26f7-4204-8a56-979215bd47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c4ef6-26f7-4204-8a56-979215bd4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71DA8-C67B-417C-803E-1807EF11B8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9637F-ED46-4A58-B4AE-3BE7846E1CB0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9dc4ef6-26f7-4204-8a56-979215bd477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0B1F5E9-D89A-4F7F-AA36-845836677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dc4ef6-26f7-4204-8a56-979215bd47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Daniel Collinsworth</cp:lastModifiedBy>
  <cp:lastPrinted>2020-12-04T16:16:45Z</cp:lastPrinted>
  <dcterms:created xsi:type="dcterms:W3CDTF">2006-08-31T18:48:44Z</dcterms:created>
  <dcterms:modified xsi:type="dcterms:W3CDTF">2021-03-01T16:16:25Z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0x01010028951BF6C42BC846B7FA29D5E15C361B</vt:lpwstr>
  </property>
</Properties>
</file>